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46" i="1" l="1"/>
  <c r="J46" i="1"/>
  <c r="G48" i="1"/>
  <c r="D44" i="1"/>
  <c r="E44" i="1"/>
  <c r="D43" i="1"/>
  <c r="E43" i="1"/>
  <c r="D40" i="1"/>
  <c r="C40" i="1"/>
  <c r="H48" i="1"/>
  <c r="I48" i="1"/>
  <c r="H45" i="1"/>
  <c r="D45" i="1"/>
  <c r="E45" i="1"/>
  <c r="F45" i="1"/>
  <c r="G45" i="1"/>
  <c r="I45" i="1"/>
  <c r="J45" i="1"/>
  <c r="K45" i="1"/>
  <c r="D46" i="1"/>
  <c r="E46" i="1"/>
  <c r="F46" i="1"/>
  <c r="G46" i="1"/>
  <c r="K46" i="1"/>
  <c r="C45" i="1"/>
  <c r="C46" i="1"/>
  <c r="C43" i="1"/>
  <c r="C44" i="1"/>
  <c r="C35" i="1"/>
  <c r="D35" i="1"/>
  <c r="G35" i="1"/>
  <c r="H35" i="1"/>
  <c r="I35" i="1"/>
  <c r="J35" i="1"/>
  <c r="K35" i="1"/>
  <c r="D36" i="1"/>
  <c r="G36" i="1"/>
  <c r="I36" i="1"/>
  <c r="J36" i="1"/>
  <c r="K36" i="1"/>
  <c r="D37" i="1"/>
  <c r="E37" i="1"/>
  <c r="F37" i="1"/>
  <c r="D38" i="1"/>
  <c r="E38" i="1"/>
  <c r="F38" i="1"/>
  <c r="D39" i="1"/>
  <c r="C36" i="1"/>
  <c r="C39" i="1"/>
  <c r="G17" i="1" l="1"/>
  <c r="G42" i="1" s="1"/>
  <c r="G15" i="1"/>
  <c r="G41" i="1" s="1"/>
  <c r="K17" i="1" l="1"/>
  <c r="K42" i="1" s="1"/>
  <c r="J17" i="1"/>
  <c r="J42" i="1" s="1"/>
  <c r="I17" i="1"/>
  <c r="I42" i="1" s="1"/>
  <c r="H17" i="1"/>
  <c r="H42" i="1" s="1"/>
  <c r="F17" i="1"/>
  <c r="F42" i="1" s="1"/>
  <c r="E17" i="1"/>
  <c r="E42" i="1" s="1"/>
  <c r="D17" i="1"/>
  <c r="D42" i="1" s="1"/>
  <c r="C17" i="1"/>
  <c r="K15" i="1"/>
  <c r="K41" i="1" s="1"/>
  <c r="J15" i="1"/>
  <c r="J41" i="1" s="1"/>
  <c r="I15" i="1"/>
  <c r="I41" i="1" s="1"/>
  <c r="H15" i="1"/>
  <c r="H41" i="1" s="1"/>
  <c r="F15" i="1"/>
  <c r="F41" i="1" s="1"/>
  <c r="E15" i="1"/>
  <c r="E41" i="1" s="1"/>
  <c r="D15" i="1"/>
  <c r="D41" i="1" s="1"/>
  <c r="C15" i="1"/>
  <c r="K13" i="1"/>
  <c r="K40" i="1" s="1"/>
  <c r="J13" i="1"/>
  <c r="J40" i="1" s="1"/>
  <c r="I13" i="1"/>
  <c r="I40" i="1" s="1"/>
  <c r="H13" i="1"/>
  <c r="H40" i="1" s="1"/>
  <c r="G13" i="1"/>
  <c r="G40" i="1" s="1"/>
  <c r="F13" i="1"/>
  <c r="F40" i="1" s="1"/>
  <c r="E13" i="1"/>
  <c r="E40" i="1" s="1"/>
  <c r="K11" i="1"/>
  <c r="K39" i="1" s="1"/>
  <c r="J11" i="1"/>
  <c r="J39" i="1" s="1"/>
  <c r="I11" i="1"/>
  <c r="I39" i="1" s="1"/>
  <c r="H11" i="1"/>
  <c r="H39" i="1" s="1"/>
  <c r="G11" i="1"/>
  <c r="G39" i="1" s="1"/>
  <c r="F11" i="1"/>
  <c r="F39" i="1" s="1"/>
  <c r="E11" i="1"/>
  <c r="E39" i="1" s="1"/>
  <c r="K10" i="1"/>
  <c r="K38" i="1" s="1"/>
  <c r="J10" i="1"/>
  <c r="J38" i="1" s="1"/>
  <c r="I10" i="1"/>
  <c r="I38" i="1" s="1"/>
  <c r="H10" i="1"/>
  <c r="H38" i="1" s="1"/>
  <c r="G10" i="1"/>
  <c r="G38" i="1" s="1"/>
  <c r="C10" i="1"/>
  <c r="K9" i="1"/>
  <c r="K37" i="1" s="1"/>
  <c r="J9" i="1"/>
  <c r="J37" i="1" s="1"/>
  <c r="I9" i="1"/>
  <c r="I37" i="1" s="1"/>
  <c r="H9" i="1"/>
  <c r="H37" i="1" s="1"/>
  <c r="G9" i="1"/>
  <c r="G37" i="1" s="1"/>
  <c r="C9" i="1"/>
  <c r="H8" i="1"/>
  <c r="H36" i="1" s="1"/>
  <c r="F8" i="1"/>
  <c r="F36" i="1" s="1"/>
  <c r="E8" i="1"/>
  <c r="E36" i="1" s="1"/>
  <c r="F7" i="1"/>
  <c r="F35" i="1" s="1"/>
  <c r="E7" i="1"/>
  <c r="E35" i="1" s="1"/>
  <c r="C41" i="1" l="1"/>
  <c r="C38" i="1"/>
  <c r="C37" i="1"/>
  <c r="C42" i="1"/>
</calcChain>
</file>

<file path=xl/sharedStrings.xml><?xml version="1.0" encoding="utf-8"?>
<sst xmlns="http://schemas.openxmlformats.org/spreadsheetml/2006/main" count="161" uniqueCount="56">
  <si>
    <t>Для размещения на сайте Компании.</t>
  </si>
  <si>
    <t>Масса груза</t>
  </si>
  <si>
    <t>до 50 кг.</t>
  </si>
  <si>
    <t>до 300 кг.</t>
  </si>
  <si>
    <t>до 1.5 т.</t>
  </si>
  <si>
    <t>до 3.5 т.</t>
  </si>
  <si>
    <t>до 5 т.</t>
  </si>
  <si>
    <t>до 10 т.</t>
  </si>
  <si>
    <t>до 15 т.</t>
  </si>
  <si>
    <t>кран манипулятор 10 т.</t>
  </si>
  <si>
    <t>до 20 т.</t>
  </si>
  <si>
    <t>Объем груза</t>
  </si>
  <si>
    <t>до 0.5 м3.</t>
  </si>
  <si>
    <t>до 2 м3.</t>
  </si>
  <si>
    <t>до 8 м3.</t>
  </si>
  <si>
    <t>до 15 м3.</t>
  </si>
  <si>
    <t>до 27 м3.</t>
  </si>
  <si>
    <t>до 32 м3.</t>
  </si>
  <si>
    <t>до 42 м3.</t>
  </si>
  <si>
    <t>до 10 м3.</t>
  </si>
  <si>
    <t>до 80 м3.</t>
  </si>
  <si>
    <t>Длина груза</t>
  </si>
  <si>
    <t>до 3 м.</t>
  </si>
  <si>
    <t>до 4 м.</t>
  </si>
  <si>
    <t>до 4.2 м.</t>
  </si>
  <si>
    <t>до 6.2 м.</t>
  </si>
  <si>
    <t>до 7.3 м.</t>
  </si>
  <si>
    <t>до 12 м.</t>
  </si>
  <si>
    <t>Доставка с 9:00 до 20:00</t>
  </si>
  <si>
    <t xml:space="preserve">Зона 1* </t>
  </si>
  <si>
    <t>Зона 2 **</t>
  </si>
  <si>
    <t>Доставка с 14:00 до 20:00</t>
  </si>
  <si>
    <t xml:space="preserve">Зона 1 </t>
  </si>
  <si>
    <t xml:space="preserve">Зона 2 </t>
  </si>
  <si>
    <t>Доставка с 9:00 до 14:00 и</t>
  </si>
  <si>
    <t>Доставка  с 10:00 до 17:00</t>
  </si>
  <si>
    <t xml:space="preserve">В течение часа (+/-30 минут) и  </t>
  </si>
  <si>
    <t>Ночная доставка с 20:00 до 8:00</t>
  </si>
  <si>
    <t xml:space="preserve">Доставка "День в день" </t>
  </si>
  <si>
    <t>-----</t>
  </si>
  <si>
    <t>Доставка за МКАД, руб/км</t>
  </si>
  <si>
    <t>Стоимость простоя транспорта за 1 час</t>
  </si>
  <si>
    <t>20 мин</t>
  </si>
  <si>
    <t>40 мин</t>
  </si>
  <si>
    <t>1 час</t>
  </si>
  <si>
    <t>1,5 часа</t>
  </si>
  <si>
    <t>2 часа</t>
  </si>
  <si>
    <t>2,5 часа</t>
  </si>
  <si>
    <t>4 часа</t>
  </si>
  <si>
    <t>Растентовка при боковой погрузке-выгрузке с каждой стороны</t>
  </si>
  <si>
    <t>-</t>
  </si>
  <si>
    <t>* Зона 1 до ТТК</t>
  </si>
  <si>
    <t>** Зона 2 с пропуском внутрь ТТК и садового кольца</t>
  </si>
  <si>
    <t>Норма загрузки / разгрузки транспорта</t>
  </si>
  <si>
    <t>Зона2</t>
  </si>
  <si>
    <t>С 01/03/2020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</si>
</sst>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₽"/>
    <numFmt numFmtId="165" formatCode="#,##0.00\ &quot;₽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2" fillId="3" borderId="2" applyNumberFormat="0" applyAlignment="0" applyProtection="0"/>
  </cellStyleXfs>
  <cellXfs count="3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/>
    <xf numFmtId="0" fontId="0" fillId="0" borderId="0" xfId="0" applyFont="1"/>
    <xf numFmtId="164" fontId="2" fillId="2" borderId="2" xfId="1" applyNumberFormat="1" applyFill="1" applyAlignment="1">
      <alignment horizontal="center" vertical="center" wrapText="1"/>
    </xf>
    <xf numFmtId="0" fontId="2" fillId="2" borderId="2" xfId="1" applyNumberFormat="1" applyFill="1" applyAlignment="1">
      <alignment horizontal="center" vertical="center" wrapText="1"/>
    </xf>
    <xf numFmtId="164" fontId="2" fillId="2" borderId="2" xfId="1" applyNumberFormat="1" applyFill="1" applyAlignment="1">
      <alignment horizontal="center" vertical="center" wrapText="1"/>
    </xf>
    <xf numFmtId="0" fontId="2" fillId="2" borderId="2" xfId="1" applyNumberFormat="1" applyFill="1" applyAlignment="1">
      <alignment horizontal="center" vertical="center" wrapText="1"/>
    </xf>
    <xf numFmtId="165" fontId="2" fillId="2" borderId="2" xfId="1" applyNumberFormat="1" applyFill="1" applyAlignment="1">
      <alignment horizontal="center" vertical="center" wrapText="1"/>
    </xf>
    <xf numFmtId="0" fontId="2" fillId="2" borderId="2" xfId="1" applyFill="1" applyAlignment="1">
      <alignment horizontal="center" vertical="center" wrapText="1"/>
    </xf>
    <xf numFmtId="0" fontId="2" fillId="4" borderId="2" xfId="1" applyFill="1" applyAlignment="1">
      <alignment horizontal="center" vertical="center" wrapText="1"/>
    </xf>
    <xf numFmtId="164" fontId="2" fillId="4" borderId="2" xfId="1" applyNumberFormat="1" applyFill="1" applyAlignment="1">
      <alignment horizontal="center" vertical="center" wrapText="1"/>
    </xf>
    <xf numFmtId="0" fontId="2" fillId="4" borderId="2" xfId="1" applyNumberFormat="1" applyFill="1" applyAlignment="1">
      <alignment horizontal="center" vertical="center" wrapText="1"/>
    </xf>
    <xf numFmtId="164" fontId="2" fillId="4" borderId="2" xfId="1" applyNumberFormat="1" applyFill="1" applyAlignment="1">
      <alignment horizontal="center" vertical="center" wrapText="1"/>
    </xf>
    <xf numFmtId="0" fontId="2" fillId="2" borderId="3" xfId="1" applyNumberFormat="1" applyFill="1" applyBorder="1" applyAlignment="1">
      <alignment horizontal="center" vertical="center" wrapText="1"/>
    </xf>
    <xf numFmtId="164" fontId="2" fillId="0" borderId="2" xfId="1" applyNumberFormat="1" applyFill="1" applyAlignment="1">
      <alignment horizontal="center" vertical="center" wrapText="1"/>
    </xf>
    <xf numFmtId="164" fontId="2" fillId="2" borderId="3" xfId="1" applyNumberFormat="1" applyFill="1" applyBorder="1" applyAlignment="1">
      <alignment horizontal="left" vertical="center" wrapText="1"/>
    </xf>
    <xf numFmtId="164" fontId="2" fillId="4" borderId="3" xfId="1" applyNumberFormat="1" applyFill="1" applyBorder="1" applyAlignment="1">
      <alignment horizontal="left" vertical="center" wrapText="1"/>
    </xf>
    <xf numFmtId="0" fontId="2" fillId="4" borderId="2" xfId="1" applyFill="1" applyAlignment="1">
      <alignment horizontal="left" wrapText="1"/>
    </xf>
    <xf numFmtId="164" fontId="2" fillId="2" borderId="3" xfId="1" applyNumberFormat="1" applyFill="1" applyBorder="1" applyAlignment="1">
      <alignment horizontal="left" vertical="center" wrapText="1"/>
    </xf>
    <xf numFmtId="164" fontId="2" fillId="2" borderId="4" xfId="1" applyNumberFormat="1" applyFill="1" applyBorder="1" applyAlignment="1">
      <alignment horizontal="left" vertical="center" wrapText="1"/>
    </xf>
    <xf numFmtId="164" fontId="2" fillId="4" borderId="2" xfId="1" applyNumberFormat="1" applyFill="1" applyAlignment="1">
      <alignment horizontal="left" vertical="center" wrapText="1"/>
    </xf>
    <xf numFmtId="164" fontId="2" fillId="2" borderId="2" xfId="1" applyNumberFormat="1" applyFill="1" applyAlignment="1">
      <alignment horizontal="left" vertical="center"/>
    </xf>
    <xf numFmtId="0" fontId="2" fillId="4" borderId="2" xfId="1" applyFill="1" applyAlignment="1">
      <alignment horizontal="left" vertical="center"/>
    </xf>
    <xf numFmtId="0" fontId="2" fillId="2" borderId="2" xfId="1" applyFill="1" applyAlignment="1">
      <alignment horizontal="left" vertical="center" wrapText="1"/>
    </xf>
    <xf numFmtId="0" fontId="2" fillId="2" borderId="2" xfId="1" applyFill="1" applyAlignment="1">
      <alignment horizontal="right" vertical="center"/>
    </xf>
    <xf numFmtId="0" fontId="2" fillId="4" borderId="2" xfId="1" applyFill="1" applyAlignment="1">
      <alignment horizontal="right" vertical="center"/>
    </xf>
    <xf numFmtId="164" fontId="2" fillId="2" borderId="2" xfId="1" applyNumberForma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wrapText="1"/>
    </xf>
    <xf numFmtId="0" fontId="2" fillId="4" borderId="2" xfId="1" applyFill="1" applyAlignment="1">
      <alignment horizontal="center" vertical="center" wrapText="1"/>
    </xf>
    <xf numFmtId="0" fontId="2" fillId="2" borderId="2" xfId="1" applyNumberFormat="1" applyFill="1" applyAlignment="1">
      <alignment horizontal="center" vertical="center" wrapText="1"/>
    </xf>
    <xf numFmtId="164" fontId="2" fillId="2" borderId="2" xfId="1" applyNumberFormat="1" applyFill="1" applyAlignment="1">
      <alignment horizontal="center" vertical="center" wrapText="1"/>
    </xf>
    <xf numFmtId="0" fontId="2" fillId="4" borderId="2" xfId="1" applyNumberFormat="1" applyFill="1" applyAlignment="1">
      <alignment horizontal="center" vertical="center" wrapText="1"/>
    </xf>
    <xf numFmtId="164" fontId="2" fillId="4" borderId="2" xfId="1" applyNumberFormat="1" applyFill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29" workbookViewId="0">
      <selection activeCell="E56" sqref="E56"/>
    </sheetView>
  </sheetViews>
  <sheetFormatPr defaultRowHeight="15" x14ac:dyDescent="0.25"/>
  <cols>
    <col min="1" max="1" width="33.85546875" style="4" customWidth="1"/>
    <col min="2" max="9" width="9.140625" style="4"/>
    <col min="10" max="10" width="10.7109375" style="4" customWidth="1"/>
    <col min="11" max="16384" width="9.140625" style="4"/>
  </cols>
  <sheetData>
    <row r="1" spans="1:15" s="1" customFormat="1" ht="28.5" hidden="1" x14ac:dyDescent="0.4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N1" s="2"/>
      <c r="O1" s="2"/>
    </row>
    <row r="2" spans="1:15" s="1" customFormat="1" hidden="1" x14ac:dyDescent="0.25">
      <c r="A2" s="27" t="s">
        <v>1</v>
      </c>
      <c r="B2" s="27"/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N2" s="2"/>
      <c r="O2" s="2"/>
    </row>
    <row r="3" spans="1:15" s="1" customFormat="1" hidden="1" x14ac:dyDescent="0.25">
      <c r="A3" s="27"/>
      <c r="B3" s="27"/>
      <c r="C3" s="30"/>
      <c r="D3" s="30"/>
      <c r="E3" s="30"/>
      <c r="F3" s="30"/>
      <c r="G3" s="30"/>
      <c r="H3" s="30"/>
      <c r="I3" s="30"/>
      <c r="J3" s="30"/>
      <c r="K3" s="30"/>
      <c r="N3" s="2"/>
      <c r="O3" s="2"/>
    </row>
    <row r="4" spans="1:15" s="1" customFormat="1" ht="30.75" hidden="1" customHeight="1" x14ac:dyDescent="0.25">
      <c r="A4" s="27"/>
      <c r="B4" s="27"/>
      <c r="C4" s="30"/>
      <c r="D4" s="30"/>
      <c r="E4" s="30"/>
      <c r="F4" s="30"/>
      <c r="G4" s="30"/>
      <c r="H4" s="30"/>
      <c r="I4" s="30"/>
      <c r="J4" s="30"/>
      <c r="K4" s="30"/>
      <c r="N4" s="2"/>
      <c r="O4" s="2"/>
    </row>
    <row r="5" spans="1:15" s="1" customFormat="1" ht="30" hidden="1" x14ac:dyDescent="0.25">
      <c r="A5" s="26" t="s">
        <v>11</v>
      </c>
      <c r="B5" s="26"/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0" t="s">
        <v>20</v>
      </c>
      <c r="N5" s="2"/>
      <c r="O5" s="2"/>
    </row>
    <row r="6" spans="1:15" s="1" customFormat="1" hidden="1" x14ac:dyDescent="0.25">
      <c r="A6" s="27" t="s">
        <v>21</v>
      </c>
      <c r="B6" s="27"/>
      <c r="C6" s="11" t="s">
        <v>22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25</v>
      </c>
      <c r="I6" s="11" t="s">
        <v>26</v>
      </c>
      <c r="J6" s="11" t="s">
        <v>25</v>
      </c>
      <c r="K6" s="11" t="s">
        <v>27</v>
      </c>
      <c r="N6" s="2"/>
      <c r="O6" s="2"/>
    </row>
    <row r="7" spans="1:15" s="1" customFormat="1" hidden="1" x14ac:dyDescent="0.25">
      <c r="A7" s="28" t="s">
        <v>28</v>
      </c>
      <c r="B7" s="5" t="s">
        <v>29</v>
      </c>
      <c r="C7" s="6">
        <v>500</v>
      </c>
      <c r="D7" s="6">
        <v>700</v>
      </c>
      <c r="E7" s="6">
        <f>1500+100</f>
        <v>1600</v>
      </c>
      <c r="F7" s="6">
        <f>2200+500</f>
        <v>2700</v>
      </c>
      <c r="G7" s="6">
        <v>3600</v>
      </c>
      <c r="H7" s="6">
        <v>5000</v>
      </c>
      <c r="I7" s="6">
        <v>7200</v>
      </c>
      <c r="J7" s="6">
        <v>11500</v>
      </c>
      <c r="K7" s="6">
        <v>10000</v>
      </c>
      <c r="N7" s="2"/>
      <c r="O7" s="2"/>
    </row>
    <row r="8" spans="1:15" s="1" customFormat="1" hidden="1" x14ac:dyDescent="0.25">
      <c r="A8" s="28"/>
      <c r="B8" s="5" t="s">
        <v>30</v>
      </c>
      <c r="C8" s="6">
        <v>500</v>
      </c>
      <c r="D8" s="6">
        <v>1000</v>
      </c>
      <c r="E8" s="6">
        <f>1800+100</f>
        <v>1900</v>
      </c>
      <c r="F8" s="6">
        <f>2700+500</f>
        <v>3200</v>
      </c>
      <c r="G8" s="6">
        <v>4200</v>
      </c>
      <c r="H8" s="6">
        <f>5800+200</f>
        <v>6000</v>
      </c>
      <c r="I8" s="6">
        <v>8000</v>
      </c>
      <c r="J8" s="6">
        <v>12500</v>
      </c>
      <c r="K8" s="6">
        <v>12000</v>
      </c>
      <c r="N8" s="2"/>
      <c r="O8" s="2"/>
    </row>
    <row r="9" spans="1:15" s="1" customFormat="1" hidden="1" x14ac:dyDescent="0.25">
      <c r="A9" s="22" t="s">
        <v>31</v>
      </c>
      <c r="B9" s="12" t="s">
        <v>32</v>
      </c>
      <c r="C9" s="13">
        <f>800-100</f>
        <v>700</v>
      </c>
      <c r="D9" s="13">
        <v>800</v>
      </c>
      <c r="E9" s="13">
        <v>1700</v>
      </c>
      <c r="F9" s="13">
        <v>2800</v>
      </c>
      <c r="G9" s="13">
        <f>4500-700</f>
        <v>3800</v>
      </c>
      <c r="H9" s="13">
        <f>7000-500</f>
        <v>6500</v>
      </c>
      <c r="I9" s="13">
        <f>10000-500</f>
        <v>9500</v>
      </c>
      <c r="J9" s="13">
        <f>13500-1000</f>
        <v>12500</v>
      </c>
      <c r="K9" s="13">
        <f>12000-1000</f>
        <v>11000</v>
      </c>
      <c r="N9" s="2"/>
      <c r="O9" s="2"/>
    </row>
    <row r="10" spans="1:15" s="1" customFormat="1" hidden="1" x14ac:dyDescent="0.25">
      <c r="A10" s="22"/>
      <c r="B10" s="12" t="s">
        <v>33</v>
      </c>
      <c r="C10" s="13">
        <f>800-100</f>
        <v>700</v>
      </c>
      <c r="D10" s="13">
        <v>1100</v>
      </c>
      <c r="E10" s="13">
        <v>2000</v>
      </c>
      <c r="F10" s="13">
        <v>3300</v>
      </c>
      <c r="G10" s="13">
        <f>5100-1000</f>
        <v>4100</v>
      </c>
      <c r="H10" s="13">
        <f>7800-500</f>
        <v>7300</v>
      </c>
      <c r="I10" s="13">
        <f>10800-800</f>
        <v>10000</v>
      </c>
      <c r="J10" s="13">
        <f>14500-1000</f>
        <v>13500</v>
      </c>
      <c r="K10" s="13">
        <f>13000-1000</f>
        <v>12000</v>
      </c>
      <c r="N10" s="2"/>
      <c r="O10" s="2"/>
    </row>
    <row r="11" spans="1:15" s="1" customFormat="1" ht="11.25" hidden="1" customHeight="1" x14ac:dyDescent="0.25">
      <c r="A11" s="28" t="s">
        <v>34</v>
      </c>
      <c r="B11" s="32" t="s">
        <v>32</v>
      </c>
      <c r="C11" s="31">
        <v>900</v>
      </c>
      <c r="D11" s="31">
        <v>900</v>
      </c>
      <c r="E11" s="31">
        <f>1800+100</f>
        <v>1900</v>
      </c>
      <c r="F11" s="31">
        <f>2900+100</f>
        <v>3000</v>
      </c>
      <c r="G11" s="31">
        <f>4600-600</f>
        <v>4000</v>
      </c>
      <c r="H11" s="31">
        <f>7200-500</f>
        <v>6700</v>
      </c>
      <c r="I11" s="31">
        <f>11000-1000</f>
        <v>10000</v>
      </c>
      <c r="J11" s="31">
        <f>13700-700</f>
        <v>13000</v>
      </c>
      <c r="K11" s="31">
        <f>13000-1000</f>
        <v>12000</v>
      </c>
      <c r="N11" s="2"/>
      <c r="O11" s="2"/>
    </row>
    <row r="12" spans="1:15" s="1" customFormat="1" ht="11.25" hidden="1" customHeight="1" x14ac:dyDescent="0.25">
      <c r="A12" s="28"/>
      <c r="B12" s="32"/>
      <c r="C12" s="31"/>
      <c r="D12" s="31"/>
      <c r="E12" s="31"/>
      <c r="F12" s="31"/>
      <c r="G12" s="31"/>
      <c r="H12" s="31"/>
      <c r="I12" s="31"/>
      <c r="J12" s="31"/>
      <c r="K12" s="31"/>
      <c r="N12" s="2"/>
      <c r="O12" s="2"/>
    </row>
    <row r="13" spans="1:15" s="1" customFormat="1" ht="11.25" hidden="1" customHeight="1" x14ac:dyDescent="0.25">
      <c r="A13" s="22" t="s">
        <v>35</v>
      </c>
      <c r="B13" s="34" t="s">
        <v>33</v>
      </c>
      <c r="C13" s="33">
        <v>900</v>
      </c>
      <c r="D13" s="33">
        <v>1200</v>
      </c>
      <c r="E13" s="33">
        <f>2100+100</f>
        <v>2200</v>
      </c>
      <c r="F13" s="33">
        <f>3400+100</f>
        <v>3500</v>
      </c>
      <c r="G13" s="33">
        <f>5200-700</f>
        <v>4500</v>
      </c>
      <c r="H13" s="33">
        <f>8000-500</f>
        <v>7500</v>
      </c>
      <c r="I13" s="33">
        <f>11800-800</f>
        <v>11000</v>
      </c>
      <c r="J13" s="33">
        <f>14700-700</f>
        <v>14000</v>
      </c>
      <c r="K13" s="33">
        <f>14000-1000</f>
        <v>13000</v>
      </c>
      <c r="N13" s="2"/>
      <c r="O13" s="2"/>
    </row>
    <row r="14" spans="1:15" s="1" customFormat="1" ht="11.25" hidden="1" customHeight="1" x14ac:dyDescent="0.25">
      <c r="A14" s="22"/>
      <c r="B14" s="34"/>
      <c r="C14" s="33"/>
      <c r="D14" s="33"/>
      <c r="E14" s="33"/>
      <c r="F14" s="33"/>
      <c r="G14" s="33"/>
      <c r="H14" s="33"/>
      <c r="I14" s="33"/>
      <c r="J14" s="33"/>
      <c r="K14" s="33"/>
      <c r="N14" s="2"/>
      <c r="O14" s="2"/>
    </row>
    <row r="15" spans="1:15" s="1" customFormat="1" ht="11.25" hidden="1" customHeight="1" x14ac:dyDescent="0.25">
      <c r="A15" s="28" t="s">
        <v>36</v>
      </c>
      <c r="B15" s="32" t="s">
        <v>32</v>
      </c>
      <c r="C15" s="31">
        <f t="shared" ref="C15:D15" si="0">900+400</f>
        <v>1300</v>
      </c>
      <c r="D15" s="31">
        <f t="shared" si="0"/>
        <v>1300</v>
      </c>
      <c r="E15" s="31">
        <f t="shared" ref="E15" si="1">1800+400</f>
        <v>2200</v>
      </c>
      <c r="F15" s="31">
        <f t="shared" ref="F15" si="2">2900+1000</f>
        <v>3900</v>
      </c>
      <c r="G15" s="31">
        <f>4600+1400</f>
        <v>6000</v>
      </c>
      <c r="H15" s="31">
        <f t="shared" ref="H15" si="3">7200+800</f>
        <v>8000</v>
      </c>
      <c r="I15" s="31">
        <f t="shared" ref="I15" si="4">11000+1000</f>
        <v>12000</v>
      </c>
      <c r="J15" s="31">
        <f t="shared" ref="J15" si="5">13700+800</f>
        <v>14500</v>
      </c>
      <c r="K15" s="31">
        <f t="shared" ref="K15" si="6">13000+2000</f>
        <v>15000</v>
      </c>
      <c r="N15" s="2"/>
      <c r="O15" s="2"/>
    </row>
    <row r="16" spans="1:15" s="1" customFormat="1" ht="11.25" hidden="1" customHeight="1" x14ac:dyDescent="0.25">
      <c r="A16" s="28"/>
      <c r="B16" s="32"/>
      <c r="C16" s="31"/>
      <c r="D16" s="31"/>
      <c r="E16" s="31"/>
      <c r="F16" s="31"/>
      <c r="G16" s="31"/>
      <c r="H16" s="31"/>
      <c r="I16" s="31"/>
      <c r="J16" s="31"/>
      <c r="K16" s="31"/>
      <c r="N16" s="2"/>
      <c r="O16" s="2"/>
    </row>
    <row r="17" spans="1:15" s="1" customFormat="1" ht="11.25" hidden="1" customHeight="1" x14ac:dyDescent="0.25">
      <c r="A17" s="22" t="s">
        <v>37</v>
      </c>
      <c r="B17" s="34" t="s">
        <v>33</v>
      </c>
      <c r="C17" s="33">
        <f t="shared" ref="C17" si="7">900+400</f>
        <v>1300</v>
      </c>
      <c r="D17" s="33">
        <f t="shared" ref="D17" si="8">1200+400</f>
        <v>1600</v>
      </c>
      <c r="E17" s="33">
        <f t="shared" ref="E17" si="9">2100+400</f>
        <v>2500</v>
      </c>
      <c r="F17" s="33">
        <f t="shared" ref="F17" si="10">3400+1000</f>
        <v>4400</v>
      </c>
      <c r="G17" s="33">
        <f>5200+1400</f>
        <v>6600</v>
      </c>
      <c r="H17" s="33">
        <f t="shared" ref="H17" si="11">8000+800</f>
        <v>8800</v>
      </c>
      <c r="I17" s="33">
        <f t="shared" ref="I17" si="12">11800+1000</f>
        <v>12800</v>
      </c>
      <c r="J17" s="33">
        <f t="shared" ref="J17" si="13">14700+800</f>
        <v>15500</v>
      </c>
      <c r="K17" s="33">
        <f t="shared" ref="K17" si="14">14000+2000</f>
        <v>16000</v>
      </c>
      <c r="N17" s="2"/>
      <c r="O17" s="2"/>
    </row>
    <row r="18" spans="1:15" s="1" customFormat="1" ht="12" hidden="1" customHeight="1" x14ac:dyDescent="0.25">
      <c r="A18" s="22"/>
      <c r="B18" s="34"/>
      <c r="C18" s="33"/>
      <c r="D18" s="33"/>
      <c r="E18" s="33"/>
      <c r="F18" s="33"/>
      <c r="G18" s="33"/>
      <c r="H18" s="33"/>
      <c r="I18" s="33"/>
      <c r="J18" s="33"/>
      <c r="K18" s="33"/>
      <c r="M18" s="3"/>
      <c r="N18" s="2"/>
      <c r="O18" s="2"/>
    </row>
    <row r="19" spans="1:15" s="1" customFormat="1" hidden="1" x14ac:dyDescent="0.25">
      <c r="A19" s="28" t="s">
        <v>38</v>
      </c>
      <c r="B19" s="5" t="s">
        <v>32</v>
      </c>
      <c r="C19" s="6">
        <v>1300</v>
      </c>
      <c r="D19" s="6">
        <v>1300</v>
      </c>
      <c r="E19" s="6">
        <v>2100</v>
      </c>
      <c r="F19" s="6" t="s">
        <v>39</v>
      </c>
      <c r="G19" s="6" t="s">
        <v>39</v>
      </c>
      <c r="H19" s="6" t="s">
        <v>39</v>
      </c>
      <c r="I19" s="6" t="s">
        <v>39</v>
      </c>
      <c r="J19" s="6" t="s">
        <v>39</v>
      </c>
      <c r="K19" s="6" t="s">
        <v>39</v>
      </c>
      <c r="N19" s="2"/>
      <c r="O19" s="2"/>
    </row>
    <row r="20" spans="1:15" s="1" customFormat="1" hidden="1" x14ac:dyDescent="0.25">
      <c r="A20" s="28"/>
      <c r="B20" s="5" t="s">
        <v>33</v>
      </c>
      <c r="C20" s="6">
        <v>1300</v>
      </c>
      <c r="D20" s="6">
        <v>1600</v>
      </c>
      <c r="E20" s="6">
        <v>2400</v>
      </c>
      <c r="F20" s="6" t="s">
        <v>39</v>
      </c>
      <c r="G20" s="6" t="s">
        <v>39</v>
      </c>
      <c r="H20" s="6" t="s">
        <v>39</v>
      </c>
      <c r="I20" s="6" t="s">
        <v>39</v>
      </c>
      <c r="J20" s="6" t="s">
        <v>39</v>
      </c>
      <c r="K20" s="6" t="s">
        <v>39</v>
      </c>
      <c r="N20" s="2"/>
      <c r="O20" s="2"/>
    </row>
    <row r="21" spans="1:15" s="1" customFormat="1" hidden="1" x14ac:dyDescent="0.25">
      <c r="A21" s="22" t="s">
        <v>40</v>
      </c>
      <c r="B21" s="22"/>
      <c r="C21" s="13">
        <v>30</v>
      </c>
      <c r="D21" s="13">
        <v>30</v>
      </c>
      <c r="E21" s="13">
        <v>30</v>
      </c>
      <c r="F21" s="13">
        <v>40</v>
      </c>
      <c r="G21" s="13">
        <v>40</v>
      </c>
      <c r="H21" s="13">
        <v>45</v>
      </c>
      <c r="I21" s="13">
        <v>56</v>
      </c>
      <c r="J21" s="13">
        <v>56</v>
      </c>
      <c r="K21" s="13">
        <v>70</v>
      </c>
      <c r="N21" s="2"/>
      <c r="O21" s="2"/>
    </row>
    <row r="22" spans="1:15" s="1" customFormat="1" hidden="1" x14ac:dyDescent="0.25">
      <c r="A22" s="23" t="s">
        <v>41</v>
      </c>
      <c r="B22" s="23"/>
      <c r="C22" s="6">
        <v>300</v>
      </c>
      <c r="D22" s="6">
        <v>300</v>
      </c>
      <c r="E22" s="6">
        <v>350</v>
      </c>
      <c r="F22" s="6">
        <v>350</v>
      </c>
      <c r="G22" s="6">
        <v>500</v>
      </c>
      <c r="H22" s="6">
        <v>550</v>
      </c>
      <c r="I22" s="6">
        <v>770</v>
      </c>
      <c r="J22" s="6">
        <v>770</v>
      </c>
      <c r="K22" s="6">
        <v>1200</v>
      </c>
      <c r="N22" s="2"/>
      <c r="O22" s="2"/>
    </row>
    <row r="23" spans="1:15" s="1" customFormat="1" hidden="1" x14ac:dyDescent="0.25">
      <c r="A23" s="24" t="s">
        <v>53</v>
      </c>
      <c r="B23" s="24"/>
      <c r="C23" s="11" t="s">
        <v>42</v>
      </c>
      <c r="D23" s="11" t="s">
        <v>42</v>
      </c>
      <c r="E23" s="11" t="s">
        <v>43</v>
      </c>
      <c r="F23" s="11" t="s">
        <v>44</v>
      </c>
      <c r="G23" s="11" t="s">
        <v>45</v>
      </c>
      <c r="H23" s="11" t="s">
        <v>46</v>
      </c>
      <c r="I23" s="11" t="s">
        <v>47</v>
      </c>
      <c r="J23" s="11" t="s">
        <v>47</v>
      </c>
      <c r="K23" s="11" t="s">
        <v>48</v>
      </c>
      <c r="N23" s="2"/>
      <c r="O23" s="2"/>
    </row>
    <row r="24" spans="1:15" s="1" customFormat="1" ht="30.75" hidden="1" customHeight="1" x14ac:dyDescent="0.25">
      <c r="A24" s="25" t="s">
        <v>49</v>
      </c>
      <c r="B24" s="25"/>
      <c r="C24" s="9" t="s">
        <v>50</v>
      </c>
      <c r="D24" s="9" t="s">
        <v>50</v>
      </c>
      <c r="E24" s="9" t="s">
        <v>50</v>
      </c>
      <c r="F24" s="9" t="s">
        <v>50</v>
      </c>
      <c r="G24" s="6">
        <v>700</v>
      </c>
      <c r="H24" s="6">
        <v>1000</v>
      </c>
      <c r="I24" s="6">
        <v>1000</v>
      </c>
      <c r="J24" s="6" t="s">
        <v>50</v>
      </c>
      <c r="K24" s="6">
        <v>0</v>
      </c>
      <c r="N24" s="2"/>
      <c r="O24" s="2"/>
    </row>
    <row r="25" spans="1:15" s="1" customFormat="1" hidden="1" x14ac:dyDescent="0.25">
      <c r="A25" s="19" t="s">
        <v>51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N25" s="2"/>
      <c r="O25" s="2"/>
    </row>
    <row r="26" spans="1:15" s="1" customFormat="1" hidden="1" x14ac:dyDescent="0.25">
      <c r="A26" s="19" t="s">
        <v>52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N26" s="2"/>
      <c r="O26" s="2"/>
    </row>
    <row r="27" spans="1:15" hidden="1" x14ac:dyDescent="0.25"/>
    <row r="28" spans="1:15" hidden="1" x14ac:dyDescent="0.25">
      <c r="A28" s="4" t="s">
        <v>55</v>
      </c>
    </row>
    <row r="29" spans="1:15" ht="28.5" x14ac:dyDescent="0.45">
      <c r="A29" s="29" t="s">
        <v>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5" x14ac:dyDescent="0.25">
      <c r="A30" s="27" t="s">
        <v>1</v>
      </c>
      <c r="B30" s="27"/>
      <c r="C30" s="30" t="s">
        <v>2</v>
      </c>
      <c r="D30" s="30" t="s">
        <v>3</v>
      </c>
      <c r="E30" s="30" t="s">
        <v>4</v>
      </c>
      <c r="F30" s="30" t="s">
        <v>5</v>
      </c>
      <c r="G30" s="30" t="s">
        <v>6</v>
      </c>
      <c r="H30" s="30" t="s">
        <v>7</v>
      </c>
      <c r="I30" s="30" t="s">
        <v>8</v>
      </c>
      <c r="J30" s="30" t="s">
        <v>9</v>
      </c>
      <c r="K30" s="30" t="s">
        <v>10</v>
      </c>
    </row>
    <row r="31" spans="1:15" x14ac:dyDescent="0.25">
      <c r="A31" s="27"/>
      <c r="B31" s="27"/>
      <c r="C31" s="30"/>
      <c r="D31" s="30"/>
      <c r="E31" s="30"/>
      <c r="F31" s="30"/>
      <c r="G31" s="30"/>
      <c r="H31" s="30"/>
      <c r="I31" s="30"/>
      <c r="J31" s="30"/>
      <c r="K31" s="30"/>
    </row>
    <row r="32" spans="1:15" x14ac:dyDescent="0.25">
      <c r="A32" s="27"/>
      <c r="B32" s="27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30" x14ac:dyDescent="0.25">
      <c r="A33" s="26" t="s">
        <v>11</v>
      </c>
      <c r="B33" s="26"/>
      <c r="C33" s="10" t="s">
        <v>12</v>
      </c>
      <c r="D33" s="10" t="s">
        <v>13</v>
      </c>
      <c r="E33" s="10" t="s">
        <v>14</v>
      </c>
      <c r="F33" s="10" t="s">
        <v>15</v>
      </c>
      <c r="G33" s="10" t="s">
        <v>16</v>
      </c>
      <c r="H33" s="10" t="s">
        <v>17</v>
      </c>
      <c r="I33" s="10" t="s">
        <v>18</v>
      </c>
      <c r="J33" s="10" t="s">
        <v>19</v>
      </c>
      <c r="K33" s="10" t="s">
        <v>20</v>
      </c>
    </row>
    <row r="34" spans="1:11" x14ac:dyDescent="0.25">
      <c r="A34" s="27" t="s">
        <v>21</v>
      </c>
      <c r="B34" s="27"/>
      <c r="C34" s="11" t="s">
        <v>22</v>
      </c>
      <c r="D34" s="11" t="s">
        <v>22</v>
      </c>
      <c r="E34" s="11" t="s">
        <v>23</v>
      </c>
      <c r="F34" s="11" t="s">
        <v>24</v>
      </c>
      <c r="G34" s="11" t="s">
        <v>25</v>
      </c>
      <c r="H34" s="11" t="s">
        <v>25</v>
      </c>
      <c r="I34" s="11" t="s">
        <v>26</v>
      </c>
      <c r="J34" s="11" t="s">
        <v>25</v>
      </c>
      <c r="K34" s="11" t="s">
        <v>27</v>
      </c>
    </row>
    <row r="35" spans="1:11" x14ac:dyDescent="0.25">
      <c r="A35" s="28" t="s">
        <v>28</v>
      </c>
      <c r="B35" s="7" t="s">
        <v>29</v>
      </c>
      <c r="C35" s="8">
        <f>C7*1.1</f>
        <v>550</v>
      </c>
      <c r="D35" s="8">
        <f t="shared" ref="D35:K35" si="15">D7*1.1</f>
        <v>770.00000000000011</v>
      </c>
      <c r="E35" s="8">
        <f t="shared" si="15"/>
        <v>1760.0000000000002</v>
      </c>
      <c r="F35" s="8">
        <f t="shared" si="15"/>
        <v>2970.0000000000005</v>
      </c>
      <c r="G35" s="8">
        <f t="shared" si="15"/>
        <v>3960.0000000000005</v>
      </c>
      <c r="H35" s="8">
        <f t="shared" si="15"/>
        <v>5500</v>
      </c>
      <c r="I35" s="8">
        <f t="shared" si="15"/>
        <v>7920.0000000000009</v>
      </c>
      <c r="J35" s="8">
        <f t="shared" si="15"/>
        <v>12650.000000000002</v>
      </c>
      <c r="K35" s="8">
        <f t="shared" si="15"/>
        <v>11000</v>
      </c>
    </row>
    <row r="36" spans="1:11" x14ac:dyDescent="0.25">
      <c r="A36" s="28"/>
      <c r="B36" s="7" t="s">
        <v>30</v>
      </c>
      <c r="C36" s="8">
        <f t="shared" ref="C36:K39" si="16">C8*1.1</f>
        <v>550</v>
      </c>
      <c r="D36" s="8">
        <f t="shared" si="16"/>
        <v>1100</v>
      </c>
      <c r="E36" s="8">
        <f t="shared" si="16"/>
        <v>2090</v>
      </c>
      <c r="F36" s="8">
        <f t="shared" si="16"/>
        <v>3520.0000000000005</v>
      </c>
      <c r="G36" s="8">
        <f t="shared" si="16"/>
        <v>4620</v>
      </c>
      <c r="H36" s="8">
        <f t="shared" si="16"/>
        <v>6600.0000000000009</v>
      </c>
      <c r="I36" s="8">
        <f t="shared" si="16"/>
        <v>8800</v>
      </c>
      <c r="J36" s="8">
        <f t="shared" si="16"/>
        <v>13750.000000000002</v>
      </c>
      <c r="K36" s="8">
        <f t="shared" si="16"/>
        <v>13200.000000000002</v>
      </c>
    </row>
    <row r="37" spans="1:11" x14ac:dyDescent="0.25">
      <c r="A37" s="22" t="s">
        <v>31</v>
      </c>
      <c r="B37" s="14" t="s">
        <v>32</v>
      </c>
      <c r="C37" s="14">
        <f t="shared" si="16"/>
        <v>770.00000000000011</v>
      </c>
      <c r="D37" s="14">
        <f t="shared" si="16"/>
        <v>880.00000000000011</v>
      </c>
      <c r="E37" s="14">
        <f t="shared" si="16"/>
        <v>1870.0000000000002</v>
      </c>
      <c r="F37" s="14">
        <f t="shared" si="16"/>
        <v>3080.0000000000005</v>
      </c>
      <c r="G37" s="14">
        <f t="shared" si="16"/>
        <v>4180</v>
      </c>
      <c r="H37" s="14">
        <f t="shared" si="16"/>
        <v>7150.0000000000009</v>
      </c>
      <c r="I37" s="14">
        <f t="shared" si="16"/>
        <v>10450</v>
      </c>
      <c r="J37" s="14">
        <f t="shared" si="16"/>
        <v>13750.000000000002</v>
      </c>
      <c r="K37" s="14">
        <f t="shared" si="16"/>
        <v>12100.000000000002</v>
      </c>
    </row>
    <row r="38" spans="1:11" x14ac:dyDescent="0.25">
      <c r="A38" s="22"/>
      <c r="B38" s="14" t="s">
        <v>33</v>
      </c>
      <c r="C38" s="14">
        <f t="shared" si="16"/>
        <v>770.00000000000011</v>
      </c>
      <c r="D38" s="14">
        <f t="shared" si="16"/>
        <v>1210</v>
      </c>
      <c r="E38" s="14">
        <f t="shared" si="16"/>
        <v>2200</v>
      </c>
      <c r="F38" s="14">
        <f t="shared" si="16"/>
        <v>3630.0000000000005</v>
      </c>
      <c r="G38" s="14">
        <f t="shared" si="16"/>
        <v>4510</v>
      </c>
      <c r="H38" s="14">
        <f t="shared" si="16"/>
        <v>8030.0000000000009</v>
      </c>
      <c r="I38" s="14">
        <f t="shared" si="16"/>
        <v>11000</v>
      </c>
      <c r="J38" s="14">
        <f t="shared" si="16"/>
        <v>14850.000000000002</v>
      </c>
      <c r="K38" s="14">
        <f t="shared" si="16"/>
        <v>13200.000000000002</v>
      </c>
    </row>
    <row r="39" spans="1:11" x14ac:dyDescent="0.25">
      <c r="A39" s="17" t="s">
        <v>34</v>
      </c>
      <c r="B39" s="7" t="s">
        <v>32</v>
      </c>
      <c r="C39" s="15">
        <f t="shared" si="16"/>
        <v>990.00000000000011</v>
      </c>
      <c r="D39" s="15">
        <f t="shared" si="16"/>
        <v>990.00000000000011</v>
      </c>
      <c r="E39" s="15">
        <f t="shared" si="16"/>
        <v>2090</v>
      </c>
      <c r="F39" s="15">
        <f t="shared" si="16"/>
        <v>3300.0000000000005</v>
      </c>
      <c r="G39" s="15">
        <f t="shared" si="16"/>
        <v>4400</v>
      </c>
      <c r="H39" s="15">
        <f t="shared" si="16"/>
        <v>7370.0000000000009</v>
      </c>
      <c r="I39" s="15">
        <f t="shared" si="16"/>
        <v>11000</v>
      </c>
      <c r="J39" s="15">
        <f t="shared" si="16"/>
        <v>14300.000000000002</v>
      </c>
      <c r="K39" s="15">
        <f t="shared" si="16"/>
        <v>13200.000000000002</v>
      </c>
    </row>
    <row r="40" spans="1:11" x14ac:dyDescent="0.25">
      <c r="A40" s="17" t="s">
        <v>35</v>
      </c>
      <c r="B40" s="16" t="s">
        <v>54</v>
      </c>
      <c r="C40" s="8">
        <f>C13*1.1</f>
        <v>990.00000000000011</v>
      </c>
      <c r="D40" s="8">
        <f t="shared" ref="D40:K40" si="17">D13*1.1</f>
        <v>1320</v>
      </c>
      <c r="E40" s="8">
        <f t="shared" si="17"/>
        <v>2420</v>
      </c>
      <c r="F40" s="8">
        <f t="shared" si="17"/>
        <v>3850.0000000000005</v>
      </c>
      <c r="G40" s="8">
        <f t="shared" si="17"/>
        <v>4950</v>
      </c>
      <c r="H40" s="8">
        <f t="shared" si="17"/>
        <v>8250</v>
      </c>
      <c r="I40" s="8">
        <f t="shared" si="17"/>
        <v>12100.000000000002</v>
      </c>
      <c r="J40" s="8">
        <f t="shared" si="17"/>
        <v>15400.000000000002</v>
      </c>
      <c r="K40" s="8">
        <f t="shared" si="17"/>
        <v>14300.000000000002</v>
      </c>
    </row>
    <row r="41" spans="1:11" x14ac:dyDescent="0.25">
      <c r="A41" s="18" t="s">
        <v>36</v>
      </c>
      <c r="B41" s="14" t="s">
        <v>32</v>
      </c>
      <c r="C41" s="14">
        <f t="shared" ref="C41:K41" si="18">C15*1.1</f>
        <v>1430.0000000000002</v>
      </c>
      <c r="D41" s="14">
        <f t="shared" si="18"/>
        <v>1430.0000000000002</v>
      </c>
      <c r="E41" s="14">
        <f t="shared" si="18"/>
        <v>2420</v>
      </c>
      <c r="F41" s="14">
        <f t="shared" si="18"/>
        <v>4290</v>
      </c>
      <c r="G41" s="14">
        <f t="shared" si="18"/>
        <v>6600.0000000000009</v>
      </c>
      <c r="H41" s="14">
        <f t="shared" si="18"/>
        <v>8800</v>
      </c>
      <c r="I41" s="14">
        <f t="shared" si="18"/>
        <v>13200.000000000002</v>
      </c>
      <c r="J41" s="14">
        <f t="shared" si="18"/>
        <v>15950.000000000002</v>
      </c>
      <c r="K41" s="14">
        <f t="shared" si="18"/>
        <v>16500</v>
      </c>
    </row>
    <row r="42" spans="1:11" x14ac:dyDescent="0.25">
      <c r="A42" s="18" t="s">
        <v>37</v>
      </c>
      <c r="B42" s="14" t="s">
        <v>33</v>
      </c>
      <c r="C42" s="14">
        <f t="shared" ref="C42:K42" si="19">C17*1.1</f>
        <v>1430.0000000000002</v>
      </c>
      <c r="D42" s="14">
        <f t="shared" si="19"/>
        <v>1760.0000000000002</v>
      </c>
      <c r="E42" s="14">
        <f t="shared" si="19"/>
        <v>2750</v>
      </c>
      <c r="F42" s="14">
        <f t="shared" si="19"/>
        <v>4840</v>
      </c>
      <c r="G42" s="14">
        <f t="shared" si="19"/>
        <v>7260.0000000000009</v>
      </c>
      <c r="H42" s="14">
        <f t="shared" si="19"/>
        <v>9680</v>
      </c>
      <c r="I42" s="14">
        <f t="shared" si="19"/>
        <v>14080.000000000002</v>
      </c>
      <c r="J42" s="14">
        <f t="shared" si="19"/>
        <v>17050</v>
      </c>
      <c r="K42" s="14">
        <f t="shared" si="19"/>
        <v>17600</v>
      </c>
    </row>
    <row r="43" spans="1:11" x14ac:dyDescent="0.25">
      <c r="A43" s="20" t="s">
        <v>38</v>
      </c>
      <c r="B43" s="7" t="s">
        <v>32</v>
      </c>
      <c r="C43" s="8">
        <f t="shared" ref="C43:E43" si="20">C19*1.1</f>
        <v>1430.0000000000002</v>
      </c>
      <c r="D43" s="8">
        <f t="shared" si="20"/>
        <v>1430.0000000000002</v>
      </c>
      <c r="E43" s="8">
        <f t="shared" si="20"/>
        <v>2310</v>
      </c>
      <c r="F43" s="8" t="s">
        <v>39</v>
      </c>
      <c r="G43" s="8" t="s">
        <v>39</v>
      </c>
      <c r="H43" s="8" t="s">
        <v>39</v>
      </c>
      <c r="I43" s="8" t="s">
        <v>39</v>
      </c>
      <c r="J43" s="8" t="s">
        <v>39</v>
      </c>
      <c r="K43" s="8" t="s">
        <v>39</v>
      </c>
    </row>
    <row r="44" spans="1:11" x14ac:dyDescent="0.25">
      <c r="A44" s="21"/>
      <c r="B44" s="7" t="s">
        <v>33</v>
      </c>
      <c r="C44" s="8">
        <f t="shared" ref="C44:K48" si="21">C20*1.1</f>
        <v>1430.0000000000002</v>
      </c>
      <c r="D44" s="8">
        <f t="shared" si="21"/>
        <v>1760.0000000000002</v>
      </c>
      <c r="E44" s="8">
        <f t="shared" si="21"/>
        <v>2640</v>
      </c>
      <c r="F44" s="8" t="s">
        <v>39</v>
      </c>
      <c r="G44" s="8" t="s">
        <v>39</v>
      </c>
      <c r="H44" s="8" t="s">
        <v>39</v>
      </c>
      <c r="I44" s="8" t="s">
        <v>39</v>
      </c>
      <c r="J44" s="8" t="s">
        <v>39</v>
      </c>
      <c r="K44" s="8" t="s">
        <v>39</v>
      </c>
    </row>
    <row r="45" spans="1:11" x14ac:dyDescent="0.25">
      <c r="A45" s="22" t="s">
        <v>40</v>
      </c>
      <c r="B45" s="22"/>
      <c r="C45" s="14">
        <f t="shared" si="21"/>
        <v>33</v>
      </c>
      <c r="D45" s="14">
        <f t="shared" si="21"/>
        <v>33</v>
      </c>
      <c r="E45" s="14">
        <f t="shared" si="21"/>
        <v>33</v>
      </c>
      <c r="F45" s="14">
        <f t="shared" si="21"/>
        <v>44</v>
      </c>
      <c r="G45" s="14">
        <f t="shared" si="21"/>
        <v>44</v>
      </c>
      <c r="H45" s="14">
        <f>H21*1.1</f>
        <v>49.500000000000007</v>
      </c>
      <c r="I45" s="14">
        <f t="shared" si="21"/>
        <v>61.600000000000009</v>
      </c>
      <c r="J45" s="14">
        <f t="shared" si="21"/>
        <v>61.600000000000009</v>
      </c>
      <c r="K45" s="14">
        <f t="shared" si="21"/>
        <v>77</v>
      </c>
    </row>
    <row r="46" spans="1:11" x14ac:dyDescent="0.25">
      <c r="A46" s="23" t="s">
        <v>41</v>
      </c>
      <c r="B46" s="23"/>
      <c r="C46" s="8">
        <f t="shared" si="21"/>
        <v>330</v>
      </c>
      <c r="D46" s="8">
        <f t="shared" si="21"/>
        <v>330</v>
      </c>
      <c r="E46" s="8">
        <f t="shared" si="21"/>
        <v>385.00000000000006</v>
      </c>
      <c r="F46" s="8">
        <f t="shared" si="21"/>
        <v>385.00000000000006</v>
      </c>
      <c r="G46" s="8">
        <f t="shared" si="21"/>
        <v>550</v>
      </c>
      <c r="H46" s="8">
        <v>600</v>
      </c>
      <c r="I46" s="8">
        <f t="shared" si="21"/>
        <v>847.00000000000011</v>
      </c>
      <c r="J46" s="8">
        <f t="shared" si="21"/>
        <v>847.00000000000011</v>
      </c>
      <c r="K46" s="8">
        <f t="shared" si="21"/>
        <v>1320</v>
      </c>
    </row>
    <row r="47" spans="1:11" x14ac:dyDescent="0.25">
      <c r="A47" s="24" t="s">
        <v>53</v>
      </c>
      <c r="B47" s="24"/>
      <c r="C47" s="11" t="s">
        <v>42</v>
      </c>
      <c r="D47" s="11" t="s">
        <v>42</v>
      </c>
      <c r="E47" s="11" t="s">
        <v>43</v>
      </c>
      <c r="F47" s="11" t="s">
        <v>44</v>
      </c>
      <c r="G47" s="11" t="s">
        <v>45</v>
      </c>
      <c r="H47" s="11" t="s">
        <v>46</v>
      </c>
      <c r="I47" s="11" t="s">
        <v>47</v>
      </c>
      <c r="J47" s="11" t="s">
        <v>47</v>
      </c>
      <c r="K47" s="11" t="s">
        <v>48</v>
      </c>
    </row>
    <row r="48" spans="1:11" x14ac:dyDescent="0.25">
      <c r="A48" s="25" t="s">
        <v>49</v>
      </c>
      <c r="B48" s="25"/>
      <c r="C48" s="9" t="s">
        <v>50</v>
      </c>
      <c r="D48" s="9" t="s">
        <v>50</v>
      </c>
      <c r="E48" s="9" t="s">
        <v>50</v>
      </c>
      <c r="F48" s="9" t="s">
        <v>50</v>
      </c>
      <c r="G48" s="8">
        <f t="shared" si="21"/>
        <v>770.00000000000011</v>
      </c>
      <c r="H48" s="8">
        <f t="shared" si="21"/>
        <v>1100</v>
      </c>
      <c r="I48" s="8">
        <f t="shared" si="21"/>
        <v>1100</v>
      </c>
      <c r="J48" s="8" t="s">
        <v>50</v>
      </c>
      <c r="K48" s="8">
        <v>0</v>
      </c>
    </row>
    <row r="49" spans="1:11" x14ac:dyDescent="0.25">
      <c r="A49" s="19" t="s">
        <v>51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x14ac:dyDescent="0.25">
      <c r="A50" s="19" t="s">
        <v>52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</sheetData>
  <mergeCells count="88">
    <mergeCell ref="A24:B24"/>
    <mergeCell ref="A25:K25"/>
    <mergeCell ref="J2:J4"/>
    <mergeCell ref="I2:I4"/>
    <mergeCell ref="H2:H4"/>
    <mergeCell ref="G2:G4"/>
    <mergeCell ref="F2:F4"/>
    <mergeCell ref="E2:E4"/>
    <mergeCell ref="D2:D4"/>
    <mergeCell ref="C2:C4"/>
    <mergeCell ref="A2:B4"/>
    <mergeCell ref="F15:F16"/>
    <mergeCell ref="G15:G16"/>
    <mergeCell ref="H15:H16"/>
    <mergeCell ref="I15:I16"/>
    <mergeCell ref="J15:J16"/>
    <mergeCell ref="A26:K26"/>
    <mergeCell ref="G17:G18"/>
    <mergeCell ref="H17:H18"/>
    <mergeCell ref="I17:I18"/>
    <mergeCell ref="J17:J18"/>
    <mergeCell ref="K17:K18"/>
    <mergeCell ref="A19:A20"/>
    <mergeCell ref="A17:A18"/>
    <mergeCell ref="B17:B18"/>
    <mergeCell ref="C17:C18"/>
    <mergeCell ref="D17:D18"/>
    <mergeCell ref="E17:E18"/>
    <mergeCell ref="F17:F18"/>
    <mergeCell ref="A21:B21"/>
    <mergeCell ref="A22:B22"/>
    <mergeCell ref="A23:B23"/>
    <mergeCell ref="K15:K16"/>
    <mergeCell ref="G13:G14"/>
    <mergeCell ref="H13:H14"/>
    <mergeCell ref="I13:I14"/>
    <mergeCell ref="J13:J14"/>
    <mergeCell ref="K13:K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F13:F14"/>
    <mergeCell ref="F11:F12"/>
    <mergeCell ref="G11:G12"/>
    <mergeCell ref="H11:H12"/>
    <mergeCell ref="I11:I12"/>
    <mergeCell ref="J11:J12"/>
    <mergeCell ref="K11:K12"/>
    <mergeCell ref="K2:K4"/>
    <mergeCell ref="A5:B5"/>
    <mergeCell ref="A6:B6"/>
    <mergeCell ref="A7:A8"/>
    <mergeCell ref="A9:A10"/>
    <mergeCell ref="A11:A12"/>
    <mergeCell ref="B11:B12"/>
    <mergeCell ref="C11:C12"/>
    <mergeCell ref="D11:D12"/>
    <mergeCell ref="E11:E12"/>
    <mergeCell ref="A33:B33"/>
    <mergeCell ref="A34:B34"/>
    <mergeCell ref="A35:A36"/>
    <mergeCell ref="A37:A38"/>
    <mergeCell ref="A1:K1"/>
    <mergeCell ref="A29:K29"/>
    <mergeCell ref="A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A49:K49"/>
    <mergeCell ref="A50:K50"/>
    <mergeCell ref="A43:A44"/>
    <mergeCell ref="A45:B45"/>
    <mergeCell ref="A46:B46"/>
    <mergeCell ref="A47:B47"/>
    <mergeCell ref="A48:B4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2"/>
    </sheetView>
  </sheetViews>
  <sheetFormatPr defaultRowHeight="15" x14ac:dyDescent="0.25"/>
  <cols>
    <col min="3" max="5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2020-02-26T09:31:33Z</dcterms:modified>
</cp:coreProperties>
</file>